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85" windowWidth="15000" windowHeight="9825" activeTab="2"/>
  </bookViews>
  <sheets>
    <sheet name="Расходы" sheetId="1" r:id="rId1"/>
    <sheet name="Доходы" sheetId="2" r:id="rId2"/>
    <sheet name="Расчет" sheetId="3" r:id="rId3"/>
    <sheet name="Для поселений" sheetId="4" r:id="rId4"/>
  </sheets>
  <definedNames>
    <definedName name="_xlnm._FilterDatabase" localSheetId="0" hidden="1">'Расходы'!$A$2:$A$12</definedName>
    <definedName name="_xlnm.Print_Area" localSheetId="2">'Расчет'!$A$1:$G$16</definedName>
  </definedNames>
  <calcPr fullCalcOnLoad="1"/>
</workbook>
</file>

<file path=xl/sharedStrings.xml><?xml version="1.0" encoding="utf-8"?>
<sst xmlns="http://schemas.openxmlformats.org/spreadsheetml/2006/main" count="115" uniqueCount="75">
  <si>
    <t>Организация</t>
  </si>
  <si>
    <t>3403505 Лесогорское городское поселение</t>
  </si>
  <si>
    <t>3403508 Октябрьское городское поселение</t>
  </si>
  <si>
    <t>3403511 Чунское городское поселение</t>
  </si>
  <si>
    <t>Итого</t>
  </si>
  <si>
    <t>3403501 Балтуринское сельское поселение</t>
  </si>
  <si>
    <t>3403503 Веселовское  сельское поселение</t>
  </si>
  <si>
    <t>3403502 Бунбуйское сельское поселение</t>
  </si>
  <si>
    <t>3403504 Каменское сельское поселение</t>
  </si>
  <si>
    <t>3403506 Мухинское сельское поселение</t>
  </si>
  <si>
    <t>3403507 Новочунское сельское поселение</t>
  </si>
  <si>
    <t>3403509 Таргизское сельское поселение</t>
  </si>
  <si>
    <t>3403510 Червянское сельское поселение</t>
  </si>
  <si>
    <t>ДОРОЖНАЯ ДЕЯТЕЛЬНОСТЬ</t>
  </si>
  <si>
    <t>ОБЕСПЕЧЕНИЕ МАЛОИМУЩИХ ГРАЖДАН ЖИЛЫМИ ПОМЕЩЕНИЯМИ, ПЕРЕСЕЛЕНИЕ ГРАЖДАН, ОРГАНИЗАЦИЯ СТРОИТЕЛЬСТВА И СОДЕРЖАНИЕ ЖИЛИЩНОГО ФОНДА</t>
  </si>
  <si>
    <t>ОРГАНИЗАЦИЯ ТРАНСПОРТНОГО ОБСЛУЖИВАНИЯ НАСЕЛЕНИЯ</t>
  </si>
  <si>
    <t>ПРЕДУПРЕЖДЕНИЕ И ЛИКВИДАЦИЯ ПОСЛЕДСТВИЙ ЧС, ПРОФИЛАКТИКА ТЕРРОРИЗМА, ЗАЩИТА НАСЕЛЕНИЯ (ГРАЖДАНСКАЯ ОБОРОНА), ОБЕСПЕЧЕНИЕ БЕЗОПАСНОСТИ ЛЮДЕЙ НА ВОДНЫХ ОБЪЕКТАХ, ЕДДС</t>
  </si>
  <si>
    <t>ОБЕСПЕЧЕНИЕ ПЕРВИЧНЫХ МЕР ПОЖАРНОЙ БЕЗОПАСНОСТИ В ГРАНИЦАХ МО</t>
  </si>
  <si>
    <t>ОХРАНА ОКРУЖАЮЩЕЙ СРЕДЫ</t>
  </si>
  <si>
    <t>БИБЛИОТЕЧНОЕ ОБСЛУЖИВАНИЕ НАСЕЛЕНИЯ</t>
  </si>
  <si>
    <t>ОБЕСПЕЧЕНИЕ ЖИТЕЛЕЙ УСЛУГАМИ ОРГАНИЗАЦИЙ КУЛЬТУРЫ</t>
  </si>
  <si>
    <t>ФИЗИЧЕСКАЯ КУЛЬТУРА И СПОРТ</t>
  </si>
  <si>
    <t>СОЗДАНИЕ УСЛОВИЙ ДЛЯ МАССОВОГО ОТДЫХА ЖИТЕЛЕЙ МО, СОДЕРЖАНИЕ МЕСТ ЗАХОРОНЕНИЯ, ЗАЩИТА ЛЕСОВ, РАЗМЕЩЕНИЕ РЕКЛАМНЫХ КОНСТРУКЦИЙ, ПРИСВОЕНИЕ АДРЕСОВ</t>
  </si>
  <si>
    <t>БЛАГОУСТРОЙСТВО ТЕРРИТОРИИ, В Т.Ч. В ЧАСТИ РАСХОДОВ НА ОСУЩЕСТВЛЕНИЕ ДОРОЖНОЙ ДЕЯТЕЛЬНОСТИ (РЕМОНТ ДВОРОВЫХ ТЕРРИТОРИЙ МНОГОКВАРТИРНЫХ ДОМОВ)</t>
  </si>
  <si>
    <t>УТВЕРЖДЕНИЕ ГЕНЕРАЛЬНЫХ ПЛАНОВ, ПРАВИЛ ЗЕМЛЕПОЛЬЗОВАНИЯ И ЗАСТРОЙКИ, ПОСТАНОВКА НА КАДАСТРОВЫЙ УЧЕТ</t>
  </si>
  <si>
    <t>МЕРОПРИЯТИЯ ПО РАБОТЕ С ДЕТЬМИ И МОЛОДЕЖЬЮ</t>
  </si>
  <si>
    <t>ПОДДЕРЖКА СОЦИАЛЬНО ОРИЕНТИРОВАННЫХ НЕКОММЕРЧЕСКИХ ОРГАНИЗАЦИЙ, БЛАГОТВОРИТЕЛЬНАЯ ДЕЯТЕЛЬНОСТЬ</t>
  </si>
  <si>
    <t>Содержание ОМСУ, в т.ч.:</t>
  </si>
  <si>
    <t>Иные полномочия ОМСУ, в т.ч.:</t>
  </si>
  <si>
    <t>ПЕРЕДАЧА ЧАСТИ ПОЛНОМОЧИЙ БЮДЖЕТУ ДРУГОГО УРОВНЯ ПО СОГЛАШЕНИЯМ, В Т.Ч.:</t>
  </si>
  <si>
    <t>ИТОГО</t>
  </si>
  <si>
    <t>ВСЕГО</t>
  </si>
  <si>
    <t>Акцизы</t>
  </si>
  <si>
    <t>ННД без акцизов</t>
  </si>
  <si>
    <t>НАЛОГОВЫЕ И НЕНАЛОГОВЫЕ ДОХОДЫ</t>
  </si>
  <si>
    <t>Расходы без целевых</t>
  </si>
  <si>
    <t>Дефицит</t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</si>
  <si>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</rPr>
      <t>культуры, физкультуры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</si>
  <si>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</rPr>
      <t>по дорогам и 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</si>
  <si>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</rPr>
      <t>электро-, тепло-</t>
    </r>
    <r>
      <rPr>
        <sz val="10"/>
        <rFont val="Times New Roman"/>
        <family val="1"/>
      </rPr>
      <t>...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</si>
  <si>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</rPr>
      <t>на софинансирование по другим направлениям</t>
    </r>
  </si>
  <si>
    <t>Балтуринское МО</t>
  </si>
  <si>
    <t>Бунбуйское МО</t>
  </si>
  <si>
    <t>Веселовское МО</t>
  </si>
  <si>
    <t>Каменское МО</t>
  </si>
  <si>
    <t>Лесогорское МО</t>
  </si>
  <si>
    <t>Мухинское МО</t>
  </si>
  <si>
    <t>Новочунское МО</t>
  </si>
  <si>
    <t>Октябрьское МО</t>
  </si>
  <si>
    <t>Таргизское МО</t>
  </si>
  <si>
    <t>Червянское МО</t>
  </si>
  <si>
    <t>Чунское МО</t>
  </si>
  <si>
    <t>Мбт</t>
  </si>
  <si>
    <t>Лесогорское городское поселение</t>
  </si>
  <si>
    <t>Октябрьское городское поселение</t>
  </si>
  <si>
    <t>Чунское городское поселение</t>
  </si>
  <si>
    <t>Балтуринское сельское поселение</t>
  </si>
  <si>
    <t>Веселовское  сельское поселение</t>
  </si>
  <si>
    <t>Бунбуйское сельское поселение</t>
  </si>
  <si>
    <t>Каменское сельское поселение</t>
  </si>
  <si>
    <t>Мухинское сельское поселение</t>
  </si>
  <si>
    <t>Новочунское сельское поселение</t>
  </si>
  <si>
    <t>Таргизское сельское поселение</t>
  </si>
  <si>
    <t>Червянское сельское поселение</t>
  </si>
  <si>
    <t>Дотация</t>
  </si>
  <si>
    <t>Субвенция</t>
  </si>
  <si>
    <t>2024 год</t>
  </si>
  <si>
    <t>за счет субвенции</t>
  </si>
  <si>
    <t>за счет ФФПП</t>
  </si>
  <si>
    <t>2025 год</t>
  </si>
  <si>
    <t>2026 год</t>
  </si>
  <si>
    <t>МБТ</t>
  </si>
  <si>
    <t>Расчет распределения субвенции на предоставление дотации поселениям</t>
  </si>
  <si>
    <t>Начальник финансового управления администрации Чунского района</t>
  </si>
  <si>
    <t>Малащенко И.А.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</si>
</sst>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#,##0.00_р_."/>
    <numFmt numFmtId="174" formatCode="0.000000"/>
    <numFmt numFmtId="175" formatCode="0.00000"/>
    <numFmt numFmtId="176" formatCode="0.0000"/>
    <numFmt numFmtId="177" formatCode="0.000"/>
  </numFmts>
  <fonts count="62">
    <font>
      <sz val="11"/>
      <color theme="1"/>
      <name val="Segoe U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444444"/>
      <name val="Times New Roman"/>
      <family val="1"/>
    </font>
    <font>
      <sz val="12"/>
      <color theme="1"/>
      <name val="Times New Roman"/>
      <family val="1"/>
    </font>
    <font>
      <sz val="12"/>
      <color rgb="FF444444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6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left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8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6" fillId="34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left" vertical="top" wrapText="1"/>
    </xf>
    <xf numFmtId="0" fontId="58" fillId="34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34" borderId="10" xfId="0" applyFont="1" applyFill="1" applyBorder="1" applyAlignment="1">
      <alignment horizontal="center" wrapText="1"/>
    </xf>
    <xf numFmtId="0" fontId="59" fillId="34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172" fontId="59" fillId="0" borderId="10" xfId="0" applyNumberFormat="1" applyFont="1" applyBorder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wrapText="1"/>
    </xf>
    <xf numFmtId="0" fontId="59" fillId="0" borderId="10" xfId="0" applyFont="1" applyBorder="1" applyAlignment="1">
      <alignment/>
    </xf>
    <xf numFmtId="0" fontId="9" fillId="0" borderId="10" xfId="0" applyNumberFormat="1" applyFont="1" applyFill="1" applyBorder="1" applyAlignment="1">
      <alignment vertical="top"/>
    </xf>
    <xf numFmtId="172" fontId="6" fillId="0" borderId="10" xfId="0" applyNumberFormat="1" applyFont="1" applyBorder="1" applyAlignment="1">
      <alignment horizontal="right" vertical="top" wrapText="1"/>
    </xf>
    <xf numFmtId="2" fontId="59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34" borderId="0" xfId="0" applyFont="1" applyFill="1" applyBorder="1" applyAlignment="1">
      <alignment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173" fontId="60" fillId="34" borderId="10" xfId="0" applyNumberFormat="1" applyFont="1" applyFill="1" applyBorder="1" applyAlignment="1">
      <alignment/>
    </xf>
    <xf numFmtId="173" fontId="61" fillId="34" borderId="0" xfId="0" applyNumberFormat="1" applyFont="1" applyFill="1" applyBorder="1" applyAlignment="1">
      <alignment/>
    </xf>
    <xf numFmtId="0" fontId="58" fillId="0" borderId="10" xfId="0" applyFont="1" applyBorder="1" applyAlignment="1">
      <alignment horizontal="left" vertical="center" wrapText="1"/>
    </xf>
    <xf numFmtId="1" fontId="6" fillId="0" borderId="10" xfId="33" applyNumberFormat="1" applyFont="1" applyFill="1" applyBorder="1" applyAlignment="1">
      <alignment horizontal="center" vertical="center" wrapText="1"/>
      <protection/>
    </xf>
    <xf numFmtId="0" fontId="57" fillId="0" borderId="12" xfId="0" applyFont="1" applyBorder="1" applyAlignment="1">
      <alignment horizontal="center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/>
    </xf>
    <xf numFmtId="0" fontId="60" fillId="34" borderId="11" xfId="0" applyFont="1" applyFill="1" applyBorder="1" applyAlignment="1">
      <alignment horizontal="center"/>
    </xf>
    <xf numFmtId="0" fontId="60" fillId="34" borderId="13" xfId="0" applyFont="1" applyFill="1" applyBorder="1" applyAlignment="1">
      <alignment horizontal="center"/>
    </xf>
    <xf numFmtId="0" fontId="60" fillId="34" borderId="14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5" fillId="34" borderId="10" xfId="0" applyNumberFormat="1" applyFont="1" applyFill="1" applyBorder="1" applyAlignment="1">
      <alignment horizontal="center"/>
    </xf>
    <xf numFmtId="173" fontId="5" fillId="34" borderId="0" xfId="0" applyNumberFormat="1" applyFont="1" applyFill="1" applyBorder="1" applyAlignment="1">
      <alignment horizontal="center"/>
    </xf>
    <xf numFmtId="173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30"/>
  <sheetViews>
    <sheetView zoomScale="120" zoomScaleNormal="120" workbookViewId="0" topLeftCell="A2">
      <pane xSplit="1" ySplit="1" topLeftCell="F4" activePane="bottomRight" state="frozen"/>
      <selection pane="topLeft" activeCell="A2" sqref="A2"/>
      <selection pane="topRight" activeCell="B2" sqref="B2"/>
      <selection pane="bottomLeft" activeCell="A3" sqref="A3"/>
      <selection pane="bottomRight" activeCell="B2" sqref="B1:B16384"/>
    </sheetView>
  </sheetViews>
  <sheetFormatPr defaultColWidth="9.00390625" defaultRowHeight="16.5" outlineLevelRow="1"/>
  <cols>
    <col min="1" max="1" width="21.625" style="17" customWidth="1"/>
    <col min="2" max="2" width="11.75390625" style="17" customWidth="1"/>
    <col min="3" max="3" width="13.875" style="17" customWidth="1"/>
    <col min="4" max="4" width="12.875" style="17" customWidth="1"/>
    <col min="5" max="5" width="14.75390625" style="17" customWidth="1"/>
    <col min="6" max="6" width="14.375" style="17" customWidth="1"/>
    <col min="7" max="8" width="9.00390625" style="17" customWidth="1"/>
    <col min="9" max="9" width="13.125" style="17" customWidth="1"/>
    <col min="10" max="10" width="12.25390625" style="17" customWidth="1"/>
    <col min="11" max="11" width="12.125" style="17" customWidth="1"/>
    <col min="12" max="12" width="11.375" style="17" customWidth="1"/>
    <col min="13" max="13" width="13.375" style="17" customWidth="1"/>
    <col min="14" max="15" width="9.00390625" style="17" customWidth="1"/>
    <col min="16" max="16" width="14.00390625" style="17" customWidth="1"/>
    <col min="17" max="17" width="12.50390625" style="17" customWidth="1"/>
    <col min="18" max="18" width="10.625" style="17" customWidth="1"/>
    <col min="19" max="19" width="13.875" style="17" customWidth="1"/>
    <col min="20" max="16384" width="9.00390625" style="17" customWidth="1"/>
  </cols>
  <sheetData>
    <row r="1" ht="25.5" customHeight="1">
      <c r="A1" s="16"/>
    </row>
    <row r="2" spans="1:19" s="19" customFormat="1" ht="207.75" customHeight="1">
      <c r="A2" s="13" t="s">
        <v>0</v>
      </c>
      <c r="B2" s="13" t="s">
        <v>13</v>
      </c>
      <c r="C2" s="13" t="s">
        <v>14</v>
      </c>
      <c r="D2" s="13" t="s">
        <v>15</v>
      </c>
      <c r="E2" s="13" t="s">
        <v>16</v>
      </c>
      <c r="F2" s="13" t="s">
        <v>17</v>
      </c>
      <c r="G2" s="13" t="s">
        <v>18</v>
      </c>
      <c r="H2" s="13" t="s">
        <v>19</v>
      </c>
      <c r="I2" s="13" t="s">
        <v>20</v>
      </c>
      <c r="J2" s="13" t="s">
        <v>21</v>
      </c>
      <c r="K2" s="18" t="s">
        <v>22</v>
      </c>
      <c r="L2" s="13" t="s">
        <v>23</v>
      </c>
      <c r="M2" s="13" t="s">
        <v>24</v>
      </c>
      <c r="N2" s="13" t="s">
        <v>25</v>
      </c>
      <c r="O2" s="13" t="s">
        <v>26</v>
      </c>
      <c r="P2" s="13" t="s">
        <v>27</v>
      </c>
      <c r="Q2" s="13" t="s">
        <v>28</v>
      </c>
      <c r="R2" s="13" t="s">
        <v>29</v>
      </c>
      <c r="S2" s="13" t="s">
        <v>31</v>
      </c>
    </row>
    <row r="3" spans="1:19" ht="25.5" outlineLevel="1">
      <c r="A3" s="3" t="s">
        <v>5</v>
      </c>
      <c r="B3" s="14">
        <v>2</v>
      </c>
      <c r="C3" s="14">
        <v>0</v>
      </c>
      <c r="D3" s="14">
        <v>0</v>
      </c>
      <c r="E3" s="14">
        <v>41</v>
      </c>
      <c r="F3" s="14">
        <v>100</v>
      </c>
      <c r="G3" s="14">
        <v>0</v>
      </c>
      <c r="H3" s="14">
        <v>347</v>
      </c>
      <c r="I3" s="14">
        <v>1840</v>
      </c>
      <c r="J3" s="14">
        <v>10</v>
      </c>
      <c r="K3" s="14">
        <v>5</v>
      </c>
      <c r="L3" s="14">
        <v>55</v>
      </c>
      <c r="M3" s="14">
        <v>50</v>
      </c>
      <c r="N3" s="14">
        <v>2</v>
      </c>
      <c r="O3" s="14">
        <v>0</v>
      </c>
      <c r="P3" s="14">
        <v>5050</v>
      </c>
      <c r="Q3" s="14">
        <v>4950</v>
      </c>
      <c r="R3" s="14">
        <v>952</v>
      </c>
      <c r="S3" s="21">
        <f aca="true" t="shared" si="0" ref="S3:S13">SUM(B3:R3)</f>
        <v>13404</v>
      </c>
    </row>
    <row r="4" spans="1:19" ht="25.5" outlineLevel="1">
      <c r="A4" s="3" t="s">
        <v>7</v>
      </c>
      <c r="B4" s="14">
        <v>1</v>
      </c>
      <c r="C4" s="14">
        <v>0</v>
      </c>
      <c r="D4" s="14">
        <v>0</v>
      </c>
      <c r="E4" s="14">
        <v>28</v>
      </c>
      <c r="F4" s="14">
        <v>16</v>
      </c>
      <c r="G4" s="14">
        <v>0</v>
      </c>
      <c r="H4" s="14">
        <v>440</v>
      </c>
      <c r="I4" s="14">
        <v>2292</v>
      </c>
      <c r="J4" s="14">
        <v>3</v>
      </c>
      <c r="K4" s="14">
        <v>0</v>
      </c>
      <c r="L4" s="14">
        <v>95</v>
      </c>
      <c r="M4" s="14">
        <v>41</v>
      </c>
      <c r="N4" s="14">
        <v>0</v>
      </c>
      <c r="O4" s="14">
        <v>0</v>
      </c>
      <c r="P4" s="14">
        <v>7157</v>
      </c>
      <c r="Q4" s="14">
        <v>277</v>
      </c>
      <c r="R4" s="14">
        <v>869</v>
      </c>
      <c r="S4" s="21">
        <f t="shared" si="0"/>
        <v>11219</v>
      </c>
    </row>
    <row r="5" spans="1:19" ht="25.5" outlineLevel="1">
      <c r="A5" s="3" t="s">
        <v>6</v>
      </c>
      <c r="B5" s="14">
        <v>15</v>
      </c>
      <c r="C5" s="14">
        <v>0</v>
      </c>
      <c r="D5" s="14">
        <v>0</v>
      </c>
      <c r="E5" s="14">
        <v>40</v>
      </c>
      <c r="F5" s="14">
        <v>165</v>
      </c>
      <c r="G5" s="14">
        <v>0</v>
      </c>
      <c r="H5" s="14">
        <v>859</v>
      </c>
      <c r="I5" s="14">
        <v>4800</v>
      </c>
      <c r="J5" s="14">
        <v>5</v>
      </c>
      <c r="K5" s="14">
        <v>1</v>
      </c>
      <c r="L5" s="14">
        <v>1000</v>
      </c>
      <c r="M5" s="14">
        <v>50</v>
      </c>
      <c r="N5" s="14">
        <v>15</v>
      </c>
      <c r="O5" s="14">
        <v>0</v>
      </c>
      <c r="P5" s="14">
        <v>10650</v>
      </c>
      <c r="Q5" s="14">
        <v>8500</v>
      </c>
      <c r="R5" s="14">
        <v>1066</v>
      </c>
      <c r="S5" s="21">
        <f t="shared" si="0"/>
        <v>27166</v>
      </c>
    </row>
    <row r="6" spans="1:19" ht="25.5" outlineLevel="1">
      <c r="A6" s="3" t="s">
        <v>8</v>
      </c>
      <c r="B6" s="14">
        <v>0</v>
      </c>
      <c r="C6" s="14">
        <v>298</v>
      </c>
      <c r="D6" s="14">
        <v>0</v>
      </c>
      <c r="E6" s="14">
        <v>25</v>
      </c>
      <c r="F6" s="14">
        <v>985</v>
      </c>
      <c r="G6" s="14">
        <v>0</v>
      </c>
      <c r="H6" s="14">
        <v>1309</v>
      </c>
      <c r="I6" s="14">
        <v>5280</v>
      </c>
      <c r="J6" s="14">
        <v>40</v>
      </c>
      <c r="K6" s="14">
        <v>0</v>
      </c>
      <c r="L6" s="14">
        <v>385</v>
      </c>
      <c r="M6" s="14">
        <v>100</v>
      </c>
      <c r="N6" s="14">
        <v>40</v>
      </c>
      <c r="O6" s="14">
        <v>0</v>
      </c>
      <c r="P6" s="14">
        <v>8441</v>
      </c>
      <c r="Q6" s="14">
        <v>8499</v>
      </c>
      <c r="R6" s="14">
        <v>952</v>
      </c>
      <c r="S6" s="21">
        <f t="shared" si="0"/>
        <v>26354</v>
      </c>
    </row>
    <row r="7" spans="1:19" ht="25.5" outlineLevel="1">
      <c r="A7" s="3" t="s">
        <v>1</v>
      </c>
      <c r="B7" s="14">
        <v>1524</v>
      </c>
      <c r="C7" s="14">
        <v>222</v>
      </c>
      <c r="D7" s="14">
        <v>0</v>
      </c>
      <c r="E7" s="14">
        <v>109</v>
      </c>
      <c r="F7" s="14">
        <v>0</v>
      </c>
      <c r="G7" s="14">
        <v>0</v>
      </c>
      <c r="H7" s="14">
        <v>0</v>
      </c>
      <c r="I7" s="14">
        <v>15906</v>
      </c>
      <c r="J7" s="14">
        <v>7305</v>
      </c>
      <c r="K7" s="20"/>
      <c r="L7" s="14">
        <v>2860</v>
      </c>
      <c r="M7" s="14">
        <v>300</v>
      </c>
      <c r="N7" s="14">
        <v>130</v>
      </c>
      <c r="O7" s="14">
        <v>14</v>
      </c>
      <c r="P7" s="14">
        <v>19105</v>
      </c>
      <c r="Q7" s="14">
        <v>5127</v>
      </c>
      <c r="R7" s="14">
        <v>753</v>
      </c>
      <c r="S7" s="21">
        <f t="shared" si="0"/>
        <v>53355</v>
      </c>
    </row>
    <row r="8" spans="1:19" ht="25.5" outlineLevel="1">
      <c r="A8" s="3" t="s">
        <v>9</v>
      </c>
      <c r="B8" s="14">
        <v>2</v>
      </c>
      <c r="C8" s="14">
        <v>0</v>
      </c>
      <c r="D8" s="14">
        <v>0</v>
      </c>
      <c r="E8" s="14">
        <v>20</v>
      </c>
      <c r="F8" s="14">
        <v>10</v>
      </c>
      <c r="G8" s="14">
        <v>0</v>
      </c>
      <c r="H8" s="14">
        <v>0</v>
      </c>
      <c r="I8" s="14">
        <v>855</v>
      </c>
      <c r="J8" s="14">
        <v>0</v>
      </c>
      <c r="K8" s="14">
        <v>0</v>
      </c>
      <c r="L8" s="14">
        <v>80</v>
      </c>
      <c r="M8" s="14">
        <v>0</v>
      </c>
      <c r="N8" s="14">
        <v>1</v>
      </c>
      <c r="O8" s="14">
        <v>0</v>
      </c>
      <c r="P8" s="14">
        <v>5685</v>
      </c>
      <c r="Q8" s="14">
        <v>173</v>
      </c>
      <c r="R8" s="14">
        <v>913</v>
      </c>
      <c r="S8" s="21">
        <f t="shared" si="0"/>
        <v>7739</v>
      </c>
    </row>
    <row r="9" spans="1:19" ht="25.5" outlineLevel="1">
      <c r="A9" s="3" t="s">
        <v>10</v>
      </c>
      <c r="B9" s="14">
        <v>1</v>
      </c>
      <c r="C9" s="14">
        <v>0</v>
      </c>
      <c r="D9" s="14">
        <v>0</v>
      </c>
      <c r="E9" s="14">
        <v>12</v>
      </c>
      <c r="F9" s="14">
        <v>963</v>
      </c>
      <c r="G9" s="14">
        <v>0</v>
      </c>
      <c r="H9" s="14">
        <v>944</v>
      </c>
      <c r="I9" s="14">
        <v>5388</v>
      </c>
      <c r="J9" s="14">
        <v>0</v>
      </c>
      <c r="K9" s="14">
        <v>0</v>
      </c>
      <c r="L9" s="14">
        <v>740</v>
      </c>
      <c r="M9" s="14">
        <v>0</v>
      </c>
      <c r="N9" s="14">
        <v>0</v>
      </c>
      <c r="O9" s="14">
        <v>0</v>
      </c>
      <c r="P9" s="14">
        <v>9503</v>
      </c>
      <c r="Q9" s="14">
        <v>9477</v>
      </c>
      <c r="R9" s="14">
        <v>1014</v>
      </c>
      <c r="S9" s="21">
        <f t="shared" si="0"/>
        <v>28042</v>
      </c>
    </row>
    <row r="10" spans="1:19" ht="25.5" outlineLevel="1">
      <c r="A10" s="3" t="s">
        <v>2</v>
      </c>
      <c r="B10" s="14">
        <v>1400</v>
      </c>
      <c r="C10" s="14">
        <v>80</v>
      </c>
      <c r="D10" s="14">
        <v>0</v>
      </c>
      <c r="E10" s="14">
        <v>250</v>
      </c>
      <c r="F10" s="14">
        <v>0</v>
      </c>
      <c r="G10" s="14">
        <v>0</v>
      </c>
      <c r="H10" s="14">
        <v>592</v>
      </c>
      <c r="I10" s="14">
        <v>5900</v>
      </c>
      <c r="J10" s="14">
        <v>5800</v>
      </c>
      <c r="K10" s="20"/>
      <c r="L10" s="14">
        <v>4500</v>
      </c>
      <c r="M10" s="14">
        <v>700</v>
      </c>
      <c r="N10" s="14">
        <v>110</v>
      </c>
      <c r="O10" s="14">
        <v>0</v>
      </c>
      <c r="P10" s="14">
        <v>15000</v>
      </c>
      <c r="Q10" s="14">
        <v>9500</v>
      </c>
      <c r="R10" s="14">
        <v>671</v>
      </c>
      <c r="S10" s="21">
        <f t="shared" si="0"/>
        <v>44503</v>
      </c>
    </row>
    <row r="11" spans="1:19" ht="25.5" outlineLevel="1">
      <c r="A11" s="3" t="s">
        <v>11</v>
      </c>
      <c r="B11" s="14">
        <v>2</v>
      </c>
      <c r="C11" s="14">
        <v>0</v>
      </c>
      <c r="D11" s="14">
        <v>0</v>
      </c>
      <c r="E11" s="14">
        <v>10</v>
      </c>
      <c r="F11" s="14">
        <v>375</v>
      </c>
      <c r="G11" s="14">
        <v>0</v>
      </c>
      <c r="H11" s="14">
        <v>855</v>
      </c>
      <c r="I11" s="14">
        <v>3000</v>
      </c>
      <c r="J11" s="14">
        <v>1</v>
      </c>
      <c r="K11" s="14">
        <v>15</v>
      </c>
      <c r="L11" s="14">
        <v>375</v>
      </c>
      <c r="M11" s="14">
        <v>100</v>
      </c>
      <c r="N11" s="14">
        <v>2</v>
      </c>
      <c r="O11" s="14">
        <v>0</v>
      </c>
      <c r="P11" s="14">
        <v>8750</v>
      </c>
      <c r="Q11" s="14">
        <v>6550</v>
      </c>
      <c r="R11" s="14">
        <v>1018</v>
      </c>
      <c r="S11" s="21">
        <f t="shared" si="0"/>
        <v>21053</v>
      </c>
    </row>
    <row r="12" spans="1:19" ht="25.5" outlineLevel="1">
      <c r="A12" s="3" t="s">
        <v>12</v>
      </c>
      <c r="B12" s="14">
        <v>10</v>
      </c>
      <c r="C12" s="14">
        <v>0</v>
      </c>
      <c r="D12" s="14">
        <v>0</v>
      </c>
      <c r="E12" s="14">
        <v>9</v>
      </c>
      <c r="F12" s="14">
        <v>2</v>
      </c>
      <c r="G12" s="14">
        <v>0</v>
      </c>
      <c r="H12" s="14">
        <v>371</v>
      </c>
      <c r="I12" s="14">
        <v>490</v>
      </c>
      <c r="J12" s="14">
        <v>0</v>
      </c>
      <c r="K12" s="14">
        <v>0</v>
      </c>
      <c r="L12" s="14">
        <v>2</v>
      </c>
      <c r="M12" s="14">
        <v>5</v>
      </c>
      <c r="N12" s="14">
        <v>3</v>
      </c>
      <c r="O12" s="14">
        <v>0</v>
      </c>
      <c r="P12" s="14">
        <v>5095</v>
      </c>
      <c r="Q12" s="14">
        <v>0</v>
      </c>
      <c r="R12" s="14">
        <v>907</v>
      </c>
      <c r="S12" s="21">
        <f t="shared" si="0"/>
        <v>6894</v>
      </c>
    </row>
    <row r="13" spans="1:19" ht="25.5" outlineLevel="1">
      <c r="A13" s="3" t="s">
        <v>3</v>
      </c>
      <c r="B13" s="14">
        <v>14189.7</v>
      </c>
      <c r="C13" s="14">
        <v>2036</v>
      </c>
      <c r="D13" s="14">
        <v>394</v>
      </c>
      <c r="E13" s="14">
        <v>1402</v>
      </c>
      <c r="F13" s="14">
        <v>1422.3</v>
      </c>
      <c r="G13" s="14">
        <v>287.4</v>
      </c>
      <c r="H13" s="14">
        <v>0</v>
      </c>
      <c r="I13" s="14">
        <v>2627.8</v>
      </c>
      <c r="J13" s="14">
        <v>39302.3</v>
      </c>
      <c r="K13" s="20"/>
      <c r="L13" s="14">
        <v>13045.5</v>
      </c>
      <c r="M13" s="14">
        <v>1735.4</v>
      </c>
      <c r="N13" s="14">
        <v>153.4</v>
      </c>
      <c r="O13" s="14">
        <v>300</v>
      </c>
      <c r="P13" s="14">
        <v>47685.3</v>
      </c>
      <c r="Q13" s="14">
        <v>25278.4</v>
      </c>
      <c r="R13" s="14">
        <v>1774</v>
      </c>
      <c r="S13" s="21">
        <f t="shared" si="0"/>
        <v>151633.5</v>
      </c>
    </row>
    <row r="14" spans="1:19" ht="12.75" outlineLevel="1">
      <c r="A14" s="3" t="s">
        <v>30</v>
      </c>
      <c r="B14" s="14">
        <f aca="true" t="shared" si="1" ref="B14:S14">SUM(B3:B13)</f>
        <v>17146.7</v>
      </c>
      <c r="C14" s="14">
        <f t="shared" si="1"/>
        <v>2636</v>
      </c>
      <c r="D14" s="14">
        <f t="shared" si="1"/>
        <v>394</v>
      </c>
      <c r="E14" s="14">
        <f t="shared" si="1"/>
        <v>1946</v>
      </c>
      <c r="F14" s="14">
        <f t="shared" si="1"/>
        <v>4038.3</v>
      </c>
      <c r="G14" s="14">
        <f t="shared" si="1"/>
        <v>287.4</v>
      </c>
      <c r="H14" s="14">
        <f t="shared" si="1"/>
        <v>5717</v>
      </c>
      <c r="I14" s="14">
        <f t="shared" si="1"/>
        <v>48378.8</v>
      </c>
      <c r="J14" s="14">
        <f t="shared" si="1"/>
        <v>52466.3</v>
      </c>
      <c r="K14" s="14">
        <f t="shared" si="1"/>
        <v>21</v>
      </c>
      <c r="L14" s="14">
        <f t="shared" si="1"/>
        <v>23137.5</v>
      </c>
      <c r="M14" s="14">
        <f t="shared" si="1"/>
        <v>3081.4</v>
      </c>
      <c r="N14" s="14">
        <f t="shared" si="1"/>
        <v>456.4</v>
      </c>
      <c r="O14" s="14">
        <f t="shared" si="1"/>
        <v>314</v>
      </c>
      <c r="P14" s="14">
        <f t="shared" si="1"/>
        <v>142121.3</v>
      </c>
      <c r="Q14" s="14">
        <f t="shared" si="1"/>
        <v>78331.4</v>
      </c>
      <c r="R14" s="14">
        <f t="shared" si="1"/>
        <v>10889</v>
      </c>
      <c r="S14" s="26">
        <f t="shared" si="1"/>
        <v>391362.5</v>
      </c>
    </row>
    <row r="17" spans="1:19" ht="12.75" customHeight="1">
      <c r="A17" s="24"/>
      <c r="B17" s="41" t="s">
        <v>37</v>
      </c>
      <c r="C17" s="41" t="s">
        <v>38</v>
      </c>
      <c r="D17" s="41" t="s">
        <v>39</v>
      </c>
      <c r="E17" s="41" t="s">
        <v>40</v>
      </c>
      <c r="S17" s="17">
        <v>410187.3</v>
      </c>
    </row>
    <row r="18" spans="1:5" ht="117" customHeight="1">
      <c r="A18" s="24"/>
      <c r="B18" s="41"/>
      <c r="C18" s="41"/>
      <c r="D18" s="41"/>
      <c r="E18" s="41"/>
    </row>
    <row r="19" spans="1:5" ht="12.75">
      <c r="A19" s="25" t="s">
        <v>41</v>
      </c>
      <c r="B19" s="27">
        <f>H3+I3+J3</f>
        <v>2197</v>
      </c>
      <c r="C19" s="27">
        <f>B3+L3+K3</f>
        <v>62</v>
      </c>
      <c r="D19" s="21" t="e">
        <f>#REF!</f>
        <v>#REF!</v>
      </c>
      <c r="E19" s="24"/>
    </row>
    <row r="20" spans="1:5" ht="12.75">
      <c r="A20" s="25" t="s">
        <v>42</v>
      </c>
      <c r="B20" s="27">
        <f aca="true" t="shared" si="2" ref="B20:B29">H4+I4+J4</f>
        <v>2735</v>
      </c>
      <c r="C20" s="27">
        <f aca="true" t="shared" si="3" ref="C20:C29">B4+L4+K4</f>
        <v>96</v>
      </c>
      <c r="D20" s="21" t="e">
        <f>#REF!</f>
        <v>#REF!</v>
      </c>
      <c r="E20" s="24"/>
    </row>
    <row r="21" spans="1:5" ht="12.75">
      <c r="A21" s="25" t="s">
        <v>43</v>
      </c>
      <c r="B21" s="27">
        <f t="shared" si="2"/>
        <v>5664</v>
      </c>
      <c r="C21" s="27">
        <f t="shared" si="3"/>
        <v>1016</v>
      </c>
      <c r="D21" s="21" t="e">
        <f>#REF!</f>
        <v>#REF!</v>
      </c>
      <c r="E21" s="24"/>
    </row>
    <row r="22" spans="1:5" ht="12.75">
      <c r="A22" s="25" t="s">
        <v>44</v>
      </c>
      <c r="B22" s="27">
        <f t="shared" si="2"/>
        <v>6629</v>
      </c>
      <c r="C22" s="27">
        <f t="shared" si="3"/>
        <v>385</v>
      </c>
      <c r="D22" s="21" t="e">
        <f>#REF!</f>
        <v>#REF!</v>
      </c>
      <c r="E22" s="24"/>
    </row>
    <row r="23" spans="1:5" ht="12.75">
      <c r="A23" s="25" t="s">
        <v>45</v>
      </c>
      <c r="B23" s="27">
        <f t="shared" si="2"/>
        <v>23211</v>
      </c>
      <c r="C23" s="27">
        <f t="shared" si="3"/>
        <v>4384</v>
      </c>
      <c r="D23" s="21" t="e">
        <f>#REF!</f>
        <v>#REF!</v>
      </c>
      <c r="E23" s="24"/>
    </row>
    <row r="24" spans="1:5" ht="12.75">
      <c r="A24" s="25" t="s">
        <v>46</v>
      </c>
      <c r="B24" s="27">
        <f t="shared" si="2"/>
        <v>855</v>
      </c>
      <c r="C24" s="27">
        <f t="shared" si="3"/>
        <v>82</v>
      </c>
      <c r="D24" s="21" t="e">
        <f>#REF!</f>
        <v>#REF!</v>
      </c>
      <c r="E24" s="24"/>
    </row>
    <row r="25" spans="1:5" ht="12.75">
      <c r="A25" s="25" t="s">
        <v>47</v>
      </c>
      <c r="B25" s="27">
        <f t="shared" si="2"/>
        <v>6332</v>
      </c>
      <c r="C25" s="27">
        <f t="shared" si="3"/>
        <v>741</v>
      </c>
      <c r="D25" s="21" t="e">
        <f>#REF!</f>
        <v>#REF!</v>
      </c>
      <c r="E25" s="24"/>
    </row>
    <row r="26" spans="1:5" ht="12.75">
      <c r="A26" s="25" t="s">
        <v>48</v>
      </c>
      <c r="B26" s="27">
        <f t="shared" si="2"/>
        <v>12292</v>
      </c>
      <c r="C26" s="27">
        <f t="shared" si="3"/>
        <v>5900</v>
      </c>
      <c r="D26" s="21" t="e">
        <f>#REF!</f>
        <v>#REF!</v>
      </c>
      <c r="E26" s="24"/>
    </row>
    <row r="27" spans="1:5" ht="12.75">
      <c r="A27" s="25" t="s">
        <v>49</v>
      </c>
      <c r="B27" s="27">
        <f t="shared" si="2"/>
        <v>3856</v>
      </c>
      <c r="C27" s="27">
        <f t="shared" si="3"/>
        <v>392</v>
      </c>
      <c r="D27" s="21" t="e">
        <f>#REF!</f>
        <v>#REF!</v>
      </c>
      <c r="E27" s="24"/>
    </row>
    <row r="28" spans="1:5" ht="12.75">
      <c r="A28" s="25" t="s">
        <v>50</v>
      </c>
      <c r="B28" s="27">
        <f t="shared" si="2"/>
        <v>861</v>
      </c>
      <c r="C28" s="27">
        <f t="shared" si="3"/>
        <v>12</v>
      </c>
      <c r="D28" s="21" t="e">
        <f>#REF!</f>
        <v>#REF!</v>
      </c>
      <c r="E28" s="24"/>
    </row>
    <row r="29" spans="1:5" ht="12.75">
      <c r="A29" s="25" t="s">
        <v>51</v>
      </c>
      <c r="B29" s="27">
        <f t="shared" si="2"/>
        <v>41930.100000000006</v>
      </c>
      <c r="C29" s="27">
        <f t="shared" si="3"/>
        <v>27235.2</v>
      </c>
      <c r="D29" s="21" t="e">
        <f>#REF!</f>
        <v>#REF!</v>
      </c>
      <c r="E29" s="24">
        <v>102.4</v>
      </c>
    </row>
    <row r="30" spans="1:5" ht="12.75">
      <c r="A30" s="24" t="s">
        <v>4</v>
      </c>
      <c r="B30" s="14">
        <f>SUM(B19:B29)</f>
        <v>106562.1</v>
      </c>
      <c r="C30" s="14">
        <f>SUM(C19:C29)</f>
        <v>40305.2</v>
      </c>
      <c r="D30" s="14" t="e">
        <f>SUM(D19:D29)</f>
        <v>#REF!</v>
      </c>
      <c r="E30" s="14">
        <f>SUM(E19:E29)</f>
        <v>102.4</v>
      </c>
    </row>
  </sheetData>
  <sheetProtection formatCells="0" formatColumns="0" formatRows="0" insertColumns="0" insertRows="0" insertHyperlinks="0" deleteColumns="0" deleteRows="0" sort="0" autoFilter="0" pivotTables="0"/>
  <autoFilter ref="A2:A12"/>
  <mergeCells count="4">
    <mergeCell ref="B17:B18"/>
    <mergeCell ref="C17:C18"/>
    <mergeCell ref="D17:D18"/>
    <mergeCell ref="E17:E18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3" sqref="D3"/>
    </sheetView>
  </sheetViews>
  <sheetFormatPr defaultColWidth="9.00390625" defaultRowHeight="16.5" outlineLevelRow="1"/>
  <cols>
    <col min="1" max="1" width="40.125" style="1" customWidth="1"/>
    <col min="2" max="2" width="17.00390625" style="1" customWidth="1"/>
    <col min="3" max="3" width="17.75390625" style="1" customWidth="1"/>
    <col min="4" max="4" width="14.00390625" style="1" customWidth="1"/>
    <col min="5" max="16384" width="9.00390625" style="1" customWidth="1"/>
  </cols>
  <sheetData>
    <row r="1" spans="1:2" ht="29.25" customHeight="1">
      <c r="A1" s="2"/>
      <c r="B1" s="2"/>
    </row>
    <row r="2" spans="1:5" s="12" customFormat="1" ht="85.5" customHeight="1">
      <c r="A2" s="10" t="s">
        <v>0</v>
      </c>
      <c r="B2" s="10" t="s">
        <v>34</v>
      </c>
      <c r="C2" s="10" t="s">
        <v>32</v>
      </c>
      <c r="D2" s="10" t="s">
        <v>33</v>
      </c>
      <c r="E2" s="11"/>
    </row>
    <row r="3" spans="1:5" ht="16.5" outlineLevel="1">
      <c r="A3" s="5" t="s">
        <v>1</v>
      </c>
      <c r="B3" s="6">
        <v>17561</v>
      </c>
      <c r="C3" s="6">
        <v>7307</v>
      </c>
      <c r="D3" s="9">
        <f>B3-C3</f>
        <v>10254</v>
      </c>
      <c r="E3" s="7"/>
    </row>
    <row r="4" spans="1:5" ht="16.5" outlineLevel="1">
      <c r="A4" s="5" t="s">
        <v>2</v>
      </c>
      <c r="B4" s="6">
        <v>19235</v>
      </c>
      <c r="C4" s="6">
        <v>6500</v>
      </c>
      <c r="D4" s="9">
        <f aca="true" t="shared" si="0" ref="D4:D14">B4-C4</f>
        <v>12735</v>
      </c>
      <c r="E4" s="7"/>
    </row>
    <row r="5" spans="1:5" ht="16.5" outlineLevel="1">
      <c r="A5" s="5" t="s">
        <v>3</v>
      </c>
      <c r="B5" s="6">
        <v>64143</v>
      </c>
      <c r="C5" s="6">
        <v>4458.5</v>
      </c>
      <c r="D5" s="9">
        <f t="shared" si="0"/>
        <v>59684.5</v>
      </c>
      <c r="E5" s="7"/>
    </row>
    <row r="6" spans="1:5" ht="16.5" outlineLevel="1">
      <c r="A6" s="5" t="s">
        <v>5</v>
      </c>
      <c r="B6" s="6">
        <v>1563</v>
      </c>
      <c r="C6" s="6">
        <v>1024</v>
      </c>
      <c r="D6" s="9">
        <f t="shared" si="0"/>
        <v>539</v>
      </c>
      <c r="E6" s="7"/>
    </row>
    <row r="7" spans="1:5" ht="16.5" outlineLevel="1">
      <c r="A7" s="5" t="s">
        <v>6</v>
      </c>
      <c r="B7" s="6">
        <v>3731</v>
      </c>
      <c r="C7" s="6">
        <v>1871</v>
      </c>
      <c r="D7" s="9">
        <f t="shared" si="0"/>
        <v>1860</v>
      </c>
      <c r="E7" s="7"/>
    </row>
    <row r="8" spans="1:5" ht="16.5" outlineLevel="1">
      <c r="A8" s="5" t="s">
        <v>7</v>
      </c>
      <c r="B8" s="6">
        <v>563</v>
      </c>
      <c r="C8" s="6">
        <v>307</v>
      </c>
      <c r="D8" s="9">
        <f t="shared" si="0"/>
        <v>256</v>
      </c>
      <c r="E8" s="7"/>
    </row>
    <row r="9" spans="1:5" ht="16.5" outlineLevel="1">
      <c r="A9" s="5" t="s">
        <v>8</v>
      </c>
      <c r="B9" s="6">
        <v>2801</v>
      </c>
      <c r="C9" s="6">
        <v>1517</v>
      </c>
      <c r="D9" s="9">
        <f t="shared" si="0"/>
        <v>1284</v>
      </c>
      <c r="E9" s="7"/>
    </row>
    <row r="10" spans="1:5" ht="16.5" outlineLevel="1">
      <c r="A10" s="5" t="s">
        <v>9</v>
      </c>
      <c r="B10" s="6">
        <v>451</v>
      </c>
      <c r="C10" s="6">
        <v>307</v>
      </c>
      <c r="D10" s="9">
        <f t="shared" si="0"/>
        <v>144</v>
      </c>
      <c r="E10" s="7"/>
    </row>
    <row r="11" spans="1:5" ht="16.5" outlineLevel="1">
      <c r="A11" s="5" t="s">
        <v>10</v>
      </c>
      <c r="B11" s="6">
        <v>8388</v>
      </c>
      <c r="C11" s="6">
        <v>5343</v>
      </c>
      <c r="D11" s="9">
        <f t="shared" si="0"/>
        <v>3045</v>
      </c>
      <c r="E11" s="7"/>
    </row>
    <row r="12" spans="1:5" ht="16.5" outlineLevel="1">
      <c r="A12" s="5" t="s">
        <v>11</v>
      </c>
      <c r="B12" s="6">
        <v>2807</v>
      </c>
      <c r="C12" s="6">
        <v>1517</v>
      </c>
      <c r="D12" s="9">
        <f t="shared" si="0"/>
        <v>1290</v>
      </c>
      <c r="E12" s="7"/>
    </row>
    <row r="13" spans="1:5" ht="16.5" outlineLevel="1">
      <c r="A13" s="5" t="s">
        <v>12</v>
      </c>
      <c r="B13" s="6">
        <v>882</v>
      </c>
      <c r="C13" s="6">
        <v>364</v>
      </c>
      <c r="D13" s="9">
        <f t="shared" si="0"/>
        <v>518</v>
      </c>
      <c r="E13" s="7"/>
    </row>
    <row r="14" spans="1:5" ht="16.5">
      <c r="A14" s="4" t="s">
        <v>4</v>
      </c>
      <c r="B14" s="8">
        <f>SUM(B3:B13)</f>
        <v>122125</v>
      </c>
      <c r="C14" s="8">
        <f>SUM(C3:C13)</f>
        <v>30515.5</v>
      </c>
      <c r="D14" s="9">
        <f t="shared" si="0"/>
        <v>91609.5</v>
      </c>
      <c r="E14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="110" zoomScaleSheetLayoutView="110" zoomScalePageLayoutView="0" workbookViewId="0" topLeftCell="A10">
      <selection activeCell="E25" sqref="E25"/>
    </sheetView>
  </sheetViews>
  <sheetFormatPr defaultColWidth="9.00390625" defaultRowHeight="16.5" outlineLevelRow="1"/>
  <cols>
    <col min="1" max="1" width="26.50390625" style="1" customWidth="1"/>
    <col min="2" max="2" width="11.875" style="1" customWidth="1"/>
    <col min="3" max="3" width="12.125" style="1" customWidth="1"/>
    <col min="4" max="4" width="12.375" style="1" customWidth="1"/>
    <col min="5" max="7" width="16.375" style="56" customWidth="1"/>
    <col min="8" max="10" width="16.375" style="1" customWidth="1"/>
    <col min="11" max="16384" width="9.00390625" style="1" customWidth="1"/>
  </cols>
  <sheetData>
    <row r="1" spans="1:7" ht="29.25" customHeight="1">
      <c r="A1" s="42" t="s">
        <v>72</v>
      </c>
      <c r="B1" s="42"/>
      <c r="C1" s="42"/>
      <c r="D1" s="42"/>
      <c r="E1" s="42"/>
      <c r="F1" s="42"/>
      <c r="G1" s="42"/>
    </row>
    <row r="2" spans="1:10" s="23" customFormat="1" ht="36" customHeight="1">
      <c r="A2" s="15"/>
      <c r="B2" s="15" t="s">
        <v>33</v>
      </c>
      <c r="C2" s="22" t="s">
        <v>35</v>
      </c>
      <c r="D2" s="22" t="s">
        <v>36</v>
      </c>
      <c r="E2" s="22">
        <v>2024</v>
      </c>
      <c r="F2" s="22">
        <v>2025</v>
      </c>
      <c r="G2" s="22">
        <v>2026</v>
      </c>
      <c r="H2" s="22"/>
      <c r="I2" s="22"/>
      <c r="J2" s="22"/>
    </row>
    <row r="3" spans="1:11" ht="31.5" outlineLevel="1">
      <c r="A3" s="40" t="s">
        <v>53</v>
      </c>
      <c r="B3" s="28">
        <f>Доходы!D3</f>
        <v>10254</v>
      </c>
      <c r="C3" s="28">
        <f>Расходы!S7</f>
        <v>53355</v>
      </c>
      <c r="D3" s="28">
        <f>B3-C3</f>
        <v>-43101</v>
      </c>
      <c r="E3" s="53">
        <f>$E$19/$D$14*D3</f>
        <v>32672.73294312317</v>
      </c>
      <c r="F3" s="53">
        <f>$F$19/$D$14*D3</f>
        <v>20438.276705687687</v>
      </c>
      <c r="G3" s="53">
        <f>$G$19/$D$14*D3</f>
        <v>20554.480727532333</v>
      </c>
      <c r="H3" s="28"/>
      <c r="I3" s="28"/>
      <c r="J3" s="28"/>
      <c r="K3" s="29"/>
    </row>
    <row r="4" spans="1:11" ht="31.5" outlineLevel="1">
      <c r="A4" s="40" t="s">
        <v>54</v>
      </c>
      <c r="B4" s="28">
        <f>Доходы!D4</f>
        <v>12735</v>
      </c>
      <c r="C4" s="28">
        <f>Расходы!S10</f>
        <v>44503</v>
      </c>
      <c r="D4" s="28">
        <f aca="true" t="shared" si="0" ref="D4:D13">B4-C4</f>
        <v>-31768</v>
      </c>
      <c r="E4" s="53">
        <f>$E$19/$D$14*D4</f>
        <v>24081.74706241472</v>
      </c>
      <c r="F4" s="53">
        <f>$F$19/$D$14*D4</f>
        <v>15064.22529375853</v>
      </c>
      <c r="G4" s="53">
        <f>$G$19/$D$14*D4</f>
        <v>15149.874567927593</v>
      </c>
      <c r="H4" s="28"/>
      <c r="I4" s="28"/>
      <c r="J4" s="28"/>
      <c r="K4" s="29"/>
    </row>
    <row r="5" spans="1:11" ht="35.25" customHeight="1" outlineLevel="1">
      <c r="A5" s="40" t="s">
        <v>55</v>
      </c>
      <c r="B5" s="28">
        <f>Доходы!D5</f>
        <v>59684.5</v>
      </c>
      <c r="C5" s="28">
        <f>Расходы!S13</f>
        <v>151633.5</v>
      </c>
      <c r="D5" s="28">
        <f t="shared" si="0"/>
        <v>-91949</v>
      </c>
      <c r="E5" s="53">
        <f>$E$19/$D$14*D5</f>
        <v>69701.98188875508</v>
      </c>
      <c r="F5" s="53">
        <f>$F$19/$D$14*D5</f>
        <v>43601.7518111245</v>
      </c>
      <c r="G5" s="53">
        <f>$G$19/$D$14*D5</f>
        <v>43849.65426361037</v>
      </c>
      <c r="H5" s="28"/>
      <c r="I5" s="28"/>
      <c r="J5" s="28"/>
      <c r="K5" s="29"/>
    </row>
    <row r="6" spans="1:11" ht="31.5" outlineLevel="1">
      <c r="A6" s="40" t="s">
        <v>56</v>
      </c>
      <c r="B6" s="28">
        <f>Доходы!D6</f>
        <v>539</v>
      </c>
      <c r="C6" s="28">
        <f>Расходы!S3</f>
        <v>13404</v>
      </c>
      <c r="D6" s="28">
        <f t="shared" si="0"/>
        <v>-12865</v>
      </c>
      <c r="E6" s="53">
        <f>$E$19/$D$14*D6</f>
        <v>9752.319187797953</v>
      </c>
      <c r="F6" s="53">
        <f>$F$19/$D$14*D6</f>
        <v>6100.518081220205</v>
      </c>
      <c r="G6" s="53">
        <f>$G$19/$D$14*D6</f>
        <v>6135.203233328773</v>
      </c>
      <c r="H6" s="28"/>
      <c r="I6" s="28"/>
      <c r="J6" s="28"/>
      <c r="K6" s="29"/>
    </row>
    <row r="7" spans="1:11" ht="31.5" outlineLevel="1">
      <c r="A7" s="40" t="s">
        <v>57</v>
      </c>
      <c r="B7" s="28">
        <f>Доходы!D7</f>
        <v>1860</v>
      </c>
      <c r="C7" s="28">
        <f>Расходы!S5</f>
        <v>27166</v>
      </c>
      <c r="D7" s="28">
        <f t="shared" si="0"/>
        <v>-25306</v>
      </c>
      <c r="E7" s="53">
        <f>$E$19/$D$14*D7</f>
        <v>19183.22497990012</v>
      </c>
      <c r="F7" s="53">
        <f>$F$19/$D$14*D7</f>
        <v>11999.97750200999</v>
      </c>
      <c r="G7" s="53">
        <f>$G$19/$D$14*D7</f>
        <v>12068.204665574654</v>
      </c>
      <c r="H7" s="28"/>
      <c r="I7" s="28"/>
      <c r="J7" s="28"/>
      <c r="K7" s="29"/>
    </row>
    <row r="8" spans="1:11" ht="33.75" customHeight="1" outlineLevel="1">
      <c r="A8" s="40" t="s">
        <v>58</v>
      </c>
      <c r="B8" s="28">
        <f>Доходы!D8</f>
        <v>256</v>
      </c>
      <c r="C8" s="28">
        <f>Расходы!S4</f>
        <v>11219</v>
      </c>
      <c r="D8" s="28">
        <f t="shared" si="0"/>
        <v>-10963</v>
      </c>
      <c r="E8" s="53">
        <f>$E$19/$D$14*D8</f>
        <v>8310.50720993618</v>
      </c>
      <c r="F8" s="53">
        <f>$F$19/$D$14*D8</f>
        <v>5198.599279006383</v>
      </c>
      <c r="G8" s="53">
        <f>$G$19/$D$14*D8</f>
        <v>5228.1564746975</v>
      </c>
      <c r="H8" s="28"/>
      <c r="I8" s="28"/>
      <c r="J8" s="28"/>
      <c r="K8" s="29"/>
    </row>
    <row r="9" spans="1:11" ht="36" customHeight="1" outlineLevel="1">
      <c r="A9" s="40" t="s">
        <v>59</v>
      </c>
      <c r="B9" s="28">
        <f>Доходы!D9</f>
        <v>1284</v>
      </c>
      <c r="C9" s="28">
        <f>Расходы!S6</f>
        <v>26354</v>
      </c>
      <c r="D9" s="28">
        <f t="shared" si="0"/>
        <v>-25070</v>
      </c>
      <c r="E9" s="53">
        <f>$E$19/$D$14*D9</f>
        <v>19004.325070975105</v>
      </c>
      <c r="F9" s="53">
        <f>$F$19/$D$14*D9</f>
        <v>11888.067492902492</v>
      </c>
      <c r="G9" s="53">
        <f>$G$19/$D$14*D9</f>
        <v>11955.658380066254</v>
      </c>
      <c r="H9" s="28"/>
      <c r="I9" s="28"/>
      <c r="J9" s="28"/>
      <c r="K9" s="29"/>
    </row>
    <row r="10" spans="1:11" ht="30" customHeight="1" outlineLevel="1">
      <c r="A10" s="40" t="s">
        <v>60</v>
      </c>
      <c r="B10" s="28">
        <f>Доходы!D10</f>
        <v>144</v>
      </c>
      <c r="C10" s="28">
        <f>Расходы!S8</f>
        <v>7739</v>
      </c>
      <c r="D10" s="28">
        <f t="shared" si="0"/>
        <v>-7595</v>
      </c>
      <c r="E10" s="53">
        <f>$E$19/$D$14*D10</f>
        <v>5757.393255446985</v>
      </c>
      <c r="F10" s="53">
        <f>$F$19/$D$14*D10</f>
        <v>3601.5106744553023</v>
      </c>
      <c r="G10" s="53">
        <f>$G$19/$D$14*D10</f>
        <v>3621.987451001324</v>
      </c>
      <c r="H10" s="28"/>
      <c r="I10" s="28"/>
      <c r="J10" s="28"/>
      <c r="K10" s="29"/>
    </row>
    <row r="11" spans="1:11" ht="31.5" outlineLevel="1">
      <c r="A11" s="40" t="s">
        <v>61</v>
      </c>
      <c r="B11" s="28">
        <f>Доходы!D11</f>
        <v>3045</v>
      </c>
      <c r="C11" s="28">
        <f>Расходы!S9</f>
        <v>28042</v>
      </c>
      <c r="D11" s="28">
        <f t="shared" si="0"/>
        <v>-24997</v>
      </c>
      <c r="E11" s="53">
        <f>$E$19/$D$14*D11</f>
        <v>18948.987387282195</v>
      </c>
      <c r="F11" s="53">
        <f>$F$19/$D$14*D11</f>
        <v>11853.451261271783</v>
      </c>
      <c r="G11" s="53">
        <f>$G$19/$D$14*D11</f>
        <v>11920.845334125095</v>
      </c>
      <c r="H11" s="28"/>
      <c r="I11" s="28"/>
      <c r="J11" s="28"/>
      <c r="K11" s="29"/>
    </row>
    <row r="12" spans="1:11" ht="32.25" customHeight="1" outlineLevel="1">
      <c r="A12" s="40" t="s">
        <v>62</v>
      </c>
      <c r="B12" s="28">
        <f>Доходы!D12</f>
        <v>1290</v>
      </c>
      <c r="C12" s="28">
        <f>Расходы!S11</f>
        <v>21053</v>
      </c>
      <c r="D12" s="28">
        <f t="shared" si="0"/>
        <v>-19763</v>
      </c>
      <c r="E12" s="53">
        <f>$E$19/$D$14*D12</f>
        <v>14981.351271546908</v>
      </c>
      <c r="F12" s="53">
        <f>$F$19/$D$14*D12</f>
        <v>9371.514872845311</v>
      </c>
      <c r="G12" s="53">
        <f>$G$19/$D$14*D12</f>
        <v>9424.79762924808</v>
      </c>
      <c r="H12" s="28"/>
      <c r="I12" s="28"/>
      <c r="J12" s="28"/>
      <c r="K12" s="29"/>
    </row>
    <row r="13" spans="1:11" ht="27.75" customHeight="1" outlineLevel="1">
      <c r="A13" s="40" t="s">
        <v>63</v>
      </c>
      <c r="B13" s="28">
        <f>Доходы!D13</f>
        <v>518</v>
      </c>
      <c r="C13" s="28">
        <f>Расходы!S12</f>
        <v>6894</v>
      </c>
      <c r="D13" s="28">
        <f t="shared" si="0"/>
        <v>-6376</v>
      </c>
      <c r="E13" s="53">
        <f>$E$19/$D$14*D13</f>
        <v>4833.32974282159</v>
      </c>
      <c r="F13" s="53">
        <f>$F$19/$D$14*D13</f>
        <v>3023.4670257178414</v>
      </c>
      <c r="G13" s="53">
        <f>$G$19/$D$14*D13</f>
        <v>3040.657272888011</v>
      </c>
      <c r="H13" s="28"/>
      <c r="I13" s="28"/>
      <c r="J13" s="28"/>
      <c r="K13" s="29"/>
    </row>
    <row r="14" spans="1:11" ht="25.5" customHeight="1">
      <c r="A14" s="4" t="s">
        <v>4</v>
      </c>
      <c r="B14" s="28">
        <f aca="true" t="shared" si="1" ref="B14:G14">SUM(B3:B13)</f>
        <v>91609.5</v>
      </c>
      <c r="C14" s="28">
        <f t="shared" si="1"/>
        <v>391362.5</v>
      </c>
      <c r="D14" s="28">
        <f t="shared" si="1"/>
        <v>-299753</v>
      </c>
      <c r="E14" s="53">
        <f t="shared" si="1"/>
        <v>227227.90000000002</v>
      </c>
      <c r="F14" s="53">
        <f t="shared" si="1"/>
        <v>142141.36000000004</v>
      </c>
      <c r="G14" s="53">
        <f t="shared" si="1"/>
        <v>142949.52</v>
      </c>
      <c r="H14" s="28"/>
      <c r="I14" s="28"/>
      <c r="J14" s="28"/>
      <c r="K14" s="29"/>
    </row>
    <row r="15" spans="1:11" ht="10.5" customHeight="1">
      <c r="A15" s="51"/>
      <c r="B15" s="52"/>
      <c r="C15" s="52"/>
      <c r="D15" s="52"/>
      <c r="E15" s="54"/>
      <c r="F15" s="54"/>
      <c r="G15" s="54"/>
      <c r="H15" s="52"/>
      <c r="I15" s="52"/>
      <c r="J15" s="52"/>
      <c r="K15" s="29"/>
    </row>
    <row r="16" spans="1:11" ht="25.5" customHeight="1">
      <c r="A16" s="51" t="s">
        <v>73</v>
      </c>
      <c r="B16" s="52"/>
      <c r="C16" s="52"/>
      <c r="D16" s="52"/>
      <c r="E16" s="54"/>
      <c r="F16" s="54"/>
      <c r="G16" s="54" t="s">
        <v>74</v>
      </c>
      <c r="H16" s="52"/>
      <c r="I16" s="52"/>
      <c r="J16" s="52"/>
      <c r="K16" s="29"/>
    </row>
    <row r="17" spans="1:11" ht="25.5" customHeight="1">
      <c r="A17" s="51"/>
      <c r="B17" s="52"/>
      <c r="C17" s="52"/>
      <c r="D17" s="52"/>
      <c r="E17" s="54"/>
      <c r="F17" s="54"/>
      <c r="G17" s="54"/>
      <c r="H17" s="52"/>
      <c r="I17" s="52"/>
      <c r="J17" s="52"/>
      <c r="K17" s="29"/>
    </row>
    <row r="18" spans="2:11" ht="16.5">
      <c r="B18" s="29"/>
      <c r="C18" s="29"/>
      <c r="D18" s="29"/>
      <c r="E18" s="55"/>
      <c r="F18" s="55"/>
      <c r="G18" s="55"/>
      <c r="H18" s="29"/>
      <c r="I18" s="29"/>
      <c r="J18" s="29"/>
      <c r="K18" s="29"/>
    </row>
    <row r="19" spans="2:11" ht="16.5">
      <c r="B19" s="29"/>
      <c r="C19" s="29"/>
      <c r="D19" s="29"/>
      <c r="E19" s="39">
        <v>227227.9</v>
      </c>
      <c r="F19" s="39">
        <v>142141.36000000002</v>
      </c>
      <c r="G19" s="39">
        <v>142949.52</v>
      </c>
      <c r="H19" s="29"/>
      <c r="I19" s="29"/>
      <c r="J19" s="29"/>
      <c r="K19" s="29"/>
    </row>
    <row r="20" spans="2:11" ht="16.5">
      <c r="B20" s="29"/>
      <c r="C20" s="29"/>
      <c r="D20" s="29"/>
      <c r="E20" s="55"/>
      <c r="F20" s="55"/>
      <c r="G20" s="55"/>
      <c r="H20" s="29"/>
      <c r="I20" s="29"/>
      <c r="J20" s="29"/>
      <c r="K20" s="29"/>
    </row>
    <row r="21" spans="2:11" ht="16.5">
      <c r="B21" s="29"/>
      <c r="C21" s="29"/>
      <c r="D21" s="29"/>
      <c r="E21" s="55"/>
      <c r="F21" s="55"/>
      <c r="G21" s="55"/>
      <c r="H21" s="29"/>
      <c r="I21" s="29"/>
      <c r="J21" s="29"/>
      <c r="K21" s="29"/>
    </row>
    <row r="22" spans="2:11" ht="16.5">
      <c r="B22" s="29"/>
      <c r="C22" s="29"/>
      <c r="D22" s="29"/>
      <c r="E22" s="55"/>
      <c r="F22" s="55"/>
      <c r="G22" s="55"/>
      <c r="H22" s="29"/>
      <c r="I22" s="29"/>
      <c r="J22" s="29"/>
      <c r="K22" s="29"/>
    </row>
    <row r="23" spans="2:11" ht="16.5">
      <c r="B23" s="29"/>
      <c r="C23" s="29"/>
      <c r="D23" s="29"/>
      <c r="E23" s="55"/>
      <c r="F23" s="55"/>
      <c r="G23" s="55"/>
      <c r="H23" s="29"/>
      <c r="I23" s="29"/>
      <c r="J23" s="29"/>
      <c r="K23" s="29"/>
    </row>
    <row r="24" spans="2:11" ht="16.5">
      <c r="B24" s="29"/>
      <c r="C24" s="29"/>
      <c r="D24" s="29"/>
      <c r="E24" s="55"/>
      <c r="F24" s="55"/>
      <c r="G24" s="55"/>
      <c r="H24" s="29"/>
      <c r="I24" s="29"/>
      <c r="J24" s="29"/>
      <c r="K24" s="29"/>
    </row>
    <row r="25" spans="2:11" ht="16.5">
      <c r="B25" s="29"/>
      <c r="C25" s="29"/>
      <c r="D25" s="29"/>
      <c r="E25" s="55"/>
      <c r="F25" s="55"/>
      <c r="G25" s="55"/>
      <c r="H25" s="29"/>
      <c r="I25" s="29"/>
      <c r="J25" s="29"/>
      <c r="K25" s="29"/>
    </row>
    <row r="26" spans="2:11" ht="16.5">
      <c r="B26" s="29"/>
      <c r="C26" s="29"/>
      <c r="D26" s="29"/>
      <c r="E26" s="55"/>
      <c r="F26" s="55"/>
      <c r="G26" s="55"/>
      <c r="H26" s="29"/>
      <c r="I26" s="29"/>
      <c r="J26" s="29"/>
      <c r="K26" s="29"/>
    </row>
    <row r="27" spans="2:11" ht="16.5">
      <c r="B27" s="29"/>
      <c r="C27" s="29"/>
      <c r="D27" s="29"/>
      <c r="E27" s="55"/>
      <c r="F27" s="55"/>
      <c r="G27" s="55"/>
      <c r="H27" s="29"/>
      <c r="I27" s="29"/>
      <c r="J27" s="29"/>
      <c r="K27" s="2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23"/>
  <sheetViews>
    <sheetView zoomScalePageLayoutView="0" workbookViewId="0" topLeftCell="A1">
      <selection activeCell="G26" sqref="G26"/>
    </sheetView>
  </sheetViews>
  <sheetFormatPr defaultColWidth="9.00390625" defaultRowHeight="16.5"/>
  <cols>
    <col min="1" max="1" width="36.875" style="31" customWidth="1"/>
    <col min="2" max="2" width="14.00390625" style="35" customWidth="1"/>
    <col min="3" max="3" width="12.625" style="35" customWidth="1"/>
    <col min="4" max="4" width="13.00390625" style="35" customWidth="1"/>
    <col min="5" max="5" width="15.75390625" style="35" customWidth="1"/>
    <col min="6" max="9" width="16.00390625" style="35" customWidth="1"/>
    <col min="10" max="13" width="13.875" style="35" customWidth="1"/>
    <col min="14" max="16" width="15.375" style="35" customWidth="1"/>
    <col min="17" max="17" width="16.00390625" style="35" customWidth="1"/>
    <col min="18" max="16384" width="9.00390625" style="31" customWidth="1"/>
  </cols>
  <sheetData>
    <row r="6" spans="6:17" ht="18.75">
      <c r="F6" s="44" t="s">
        <v>66</v>
      </c>
      <c r="G6" s="44"/>
      <c r="H6" s="44"/>
      <c r="I6" s="44"/>
      <c r="J6" s="44" t="s">
        <v>69</v>
      </c>
      <c r="K6" s="44"/>
      <c r="L6" s="44"/>
      <c r="M6" s="44"/>
      <c r="N6" s="44" t="s">
        <v>70</v>
      </c>
      <c r="O6" s="44"/>
      <c r="P6" s="44"/>
      <c r="Q6" s="44"/>
    </row>
    <row r="7" spans="1:17" ht="18.75">
      <c r="A7" s="30"/>
      <c r="B7" s="44">
        <v>2023</v>
      </c>
      <c r="C7" s="44"/>
      <c r="D7" s="44"/>
      <c r="E7" s="44"/>
      <c r="F7" s="45" t="s">
        <v>64</v>
      </c>
      <c r="G7" s="46"/>
      <c r="H7" s="47" t="s">
        <v>71</v>
      </c>
      <c r="I7" s="43" t="s">
        <v>4</v>
      </c>
      <c r="J7" s="45" t="s">
        <v>64</v>
      </c>
      <c r="K7" s="46"/>
      <c r="L7" s="47" t="s">
        <v>71</v>
      </c>
      <c r="M7" s="49" t="s">
        <v>4</v>
      </c>
      <c r="N7" s="45" t="s">
        <v>64</v>
      </c>
      <c r="O7" s="46"/>
      <c r="P7" s="47" t="s">
        <v>71</v>
      </c>
      <c r="Q7" s="43" t="s">
        <v>4</v>
      </c>
    </row>
    <row r="8" spans="1:17" s="34" customFormat="1" ht="37.5">
      <c r="A8" s="33"/>
      <c r="B8" s="36" t="s">
        <v>65</v>
      </c>
      <c r="C8" s="36" t="s">
        <v>64</v>
      </c>
      <c r="D8" s="36" t="s">
        <v>52</v>
      </c>
      <c r="E8" s="36" t="s">
        <v>30</v>
      </c>
      <c r="F8" s="36" t="s">
        <v>67</v>
      </c>
      <c r="G8" s="37" t="s">
        <v>68</v>
      </c>
      <c r="H8" s="48"/>
      <c r="I8" s="43"/>
      <c r="J8" s="36" t="s">
        <v>67</v>
      </c>
      <c r="K8" s="37" t="s">
        <v>68</v>
      </c>
      <c r="L8" s="48"/>
      <c r="M8" s="50"/>
      <c r="N8" s="36" t="s">
        <v>67</v>
      </c>
      <c r="O8" s="37" t="s">
        <v>68</v>
      </c>
      <c r="P8" s="48"/>
      <c r="Q8" s="43"/>
    </row>
    <row r="9" spans="1:17" ht="22.5" customHeight="1">
      <c r="A9" s="30" t="s">
        <v>53</v>
      </c>
      <c r="B9" s="38">
        <v>34345.2</v>
      </c>
      <c r="C9" s="38">
        <v>3095.9</v>
      </c>
      <c r="D9" s="38">
        <v>2000</v>
      </c>
      <c r="E9" s="38">
        <f>SUM(B9:D9)</f>
        <v>39441.1</v>
      </c>
      <c r="F9" s="38">
        <v>32672.7</v>
      </c>
      <c r="G9" s="38">
        <v>2234.9</v>
      </c>
      <c r="H9" s="38"/>
      <c r="I9" s="38">
        <f>F9+G9+H9</f>
        <v>34907.6</v>
      </c>
      <c r="J9" s="38">
        <v>20438.276705687687</v>
      </c>
      <c r="K9" s="38">
        <v>1715.4</v>
      </c>
      <c r="L9" s="38"/>
      <c r="M9" s="38">
        <f>J9+K9+L9</f>
        <v>22153.67670568769</v>
      </c>
      <c r="N9" s="38">
        <v>20554.480727532333</v>
      </c>
      <c r="O9" s="38">
        <v>1749.1</v>
      </c>
      <c r="P9" s="38"/>
      <c r="Q9" s="38">
        <f>N9+O9+P9</f>
        <v>22303.58072753233</v>
      </c>
    </row>
    <row r="10" spans="1:17" ht="22.5" customHeight="1">
      <c r="A10" s="30" t="s">
        <v>54</v>
      </c>
      <c r="B10" s="38">
        <v>24307.9</v>
      </c>
      <c r="C10" s="38">
        <v>3326.6</v>
      </c>
      <c r="D10" s="38">
        <v>200</v>
      </c>
      <c r="E10" s="38">
        <f aca="true" t="shared" si="0" ref="E10:E20">SUM(B10:D10)</f>
        <v>27834.5</v>
      </c>
      <c r="F10" s="38">
        <v>24081.8</v>
      </c>
      <c r="G10" s="38">
        <v>1822.5</v>
      </c>
      <c r="H10" s="38"/>
      <c r="I10" s="38">
        <f aca="true" t="shared" si="1" ref="I10:I20">F10+G10+H10</f>
        <v>25904.3</v>
      </c>
      <c r="J10" s="38">
        <v>15064.22529375853</v>
      </c>
      <c r="K10" s="38">
        <v>1398.9</v>
      </c>
      <c r="L10" s="38"/>
      <c r="M10" s="38">
        <f aca="true" t="shared" si="2" ref="M10:M20">J10+K10+L10</f>
        <v>16463.12529375853</v>
      </c>
      <c r="N10" s="38">
        <v>15149.874567927593</v>
      </c>
      <c r="O10" s="38">
        <v>1426.3</v>
      </c>
      <c r="P10" s="38"/>
      <c r="Q10" s="38">
        <f aca="true" t="shared" si="3" ref="Q10:Q20">N10+O10+P10</f>
        <v>16576.174567927592</v>
      </c>
    </row>
    <row r="11" spans="1:17" ht="22.5" customHeight="1">
      <c r="A11" s="30" t="s">
        <v>55</v>
      </c>
      <c r="B11" s="38">
        <v>61460.7</v>
      </c>
      <c r="C11" s="38">
        <v>0</v>
      </c>
      <c r="D11" s="38">
        <v>6756.2</v>
      </c>
      <c r="E11" s="38">
        <f t="shared" si="0"/>
        <v>68216.9</v>
      </c>
      <c r="F11" s="38">
        <v>69702</v>
      </c>
      <c r="G11" s="38"/>
      <c r="H11" s="38"/>
      <c r="I11" s="38">
        <f t="shared" si="1"/>
        <v>69702</v>
      </c>
      <c r="J11" s="38">
        <v>43601.7518111245</v>
      </c>
      <c r="K11" s="38"/>
      <c r="L11" s="38"/>
      <c r="M11" s="38">
        <f t="shared" si="2"/>
        <v>43601.7518111245</v>
      </c>
      <c r="N11" s="38">
        <v>43849.65426361037</v>
      </c>
      <c r="O11" s="38"/>
      <c r="P11" s="38"/>
      <c r="Q11" s="38">
        <f t="shared" si="3"/>
        <v>43849.65426361037</v>
      </c>
    </row>
    <row r="12" spans="1:17" ht="22.5" customHeight="1">
      <c r="A12" s="30" t="s">
        <v>56</v>
      </c>
      <c r="B12" s="38">
        <v>10692</v>
      </c>
      <c r="C12" s="38">
        <v>670.6</v>
      </c>
      <c r="D12" s="38"/>
      <c r="E12" s="38">
        <f t="shared" si="0"/>
        <v>11362.6</v>
      </c>
      <c r="F12" s="38">
        <v>9752.3</v>
      </c>
      <c r="G12" s="38">
        <v>892.8</v>
      </c>
      <c r="H12" s="38"/>
      <c r="I12" s="38">
        <f t="shared" si="1"/>
        <v>10645.099999999999</v>
      </c>
      <c r="J12" s="38">
        <v>6100.518081220205</v>
      </c>
      <c r="K12" s="38">
        <v>685.3</v>
      </c>
      <c r="L12" s="38"/>
      <c r="M12" s="38">
        <f t="shared" si="2"/>
        <v>6785.818081220205</v>
      </c>
      <c r="N12" s="38">
        <v>6135.203233328773</v>
      </c>
      <c r="O12" s="38">
        <v>698.7</v>
      </c>
      <c r="P12" s="38"/>
      <c r="Q12" s="38">
        <f t="shared" si="3"/>
        <v>6833.903233328773</v>
      </c>
    </row>
    <row r="13" spans="1:17" ht="22.5" customHeight="1">
      <c r="A13" s="30" t="s">
        <v>57</v>
      </c>
      <c r="B13" s="38">
        <v>20127.6</v>
      </c>
      <c r="C13" s="38">
        <v>1143.5</v>
      </c>
      <c r="D13" s="38">
        <v>3000</v>
      </c>
      <c r="E13" s="38">
        <f t="shared" si="0"/>
        <v>24271.1</v>
      </c>
      <c r="F13" s="38">
        <v>19183.2</v>
      </c>
      <c r="G13" s="38">
        <v>1815.4</v>
      </c>
      <c r="H13" s="38"/>
      <c r="I13" s="38">
        <f t="shared" si="1"/>
        <v>20998.600000000002</v>
      </c>
      <c r="J13" s="38">
        <v>11999.97750200999</v>
      </c>
      <c r="K13" s="38">
        <v>1393.4</v>
      </c>
      <c r="L13" s="38"/>
      <c r="M13" s="38">
        <f t="shared" si="2"/>
        <v>13393.37750200999</v>
      </c>
      <c r="N13" s="38">
        <v>12068.204665574654</v>
      </c>
      <c r="O13" s="38">
        <v>1420.7</v>
      </c>
      <c r="P13" s="38"/>
      <c r="Q13" s="38">
        <f t="shared" si="3"/>
        <v>13488.904665574655</v>
      </c>
    </row>
    <row r="14" spans="1:17" ht="22.5" customHeight="1">
      <c r="A14" s="30" t="s">
        <v>58</v>
      </c>
      <c r="B14" s="38">
        <v>8859.5</v>
      </c>
      <c r="C14" s="38">
        <v>743</v>
      </c>
      <c r="D14" s="38"/>
      <c r="E14" s="38">
        <f t="shared" si="0"/>
        <v>9602.5</v>
      </c>
      <c r="F14" s="38">
        <v>8310.5</v>
      </c>
      <c r="G14" s="38">
        <v>1330</v>
      </c>
      <c r="H14" s="38"/>
      <c r="I14" s="38">
        <f t="shared" si="1"/>
        <v>9640.5</v>
      </c>
      <c r="J14" s="38">
        <v>5198.599279006383</v>
      </c>
      <c r="K14" s="38">
        <v>1020.8</v>
      </c>
      <c r="L14" s="38"/>
      <c r="M14" s="38">
        <f t="shared" si="2"/>
        <v>6219.399279006383</v>
      </c>
      <c r="N14" s="38">
        <v>5228.1564746975</v>
      </c>
      <c r="O14" s="38">
        <v>1040.9</v>
      </c>
      <c r="P14" s="38"/>
      <c r="Q14" s="38">
        <f t="shared" si="3"/>
        <v>6269.0564746975</v>
      </c>
    </row>
    <row r="15" spans="1:17" ht="22.5" customHeight="1">
      <c r="A15" s="30" t="s">
        <v>59</v>
      </c>
      <c r="B15" s="38">
        <v>19560.1</v>
      </c>
      <c r="C15" s="38">
        <v>1375.7</v>
      </c>
      <c r="D15" s="38"/>
      <c r="E15" s="38">
        <f t="shared" si="0"/>
        <v>20935.8</v>
      </c>
      <c r="F15" s="38">
        <v>19004.3</v>
      </c>
      <c r="G15" s="38">
        <v>1714.2</v>
      </c>
      <c r="H15" s="38"/>
      <c r="I15" s="38">
        <f t="shared" si="1"/>
        <v>20718.5</v>
      </c>
      <c r="J15" s="38">
        <v>11888.067492902492</v>
      </c>
      <c r="K15" s="38">
        <v>1315.7</v>
      </c>
      <c r="L15" s="38"/>
      <c r="M15" s="38">
        <f t="shared" si="2"/>
        <v>13203.767492902492</v>
      </c>
      <c r="N15" s="38">
        <v>11955.658380066254</v>
      </c>
      <c r="O15" s="38">
        <v>1341.5</v>
      </c>
      <c r="P15" s="38"/>
      <c r="Q15" s="38">
        <f t="shared" si="3"/>
        <v>13297.158380066254</v>
      </c>
    </row>
    <row r="16" spans="1:17" ht="22.5" customHeight="1">
      <c r="A16" s="30" t="s">
        <v>60</v>
      </c>
      <c r="B16" s="38">
        <v>6027</v>
      </c>
      <c r="C16" s="38">
        <v>528</v>
      </c>
      <c r="D16" s="38"/>
      <c r="E16" s="38">
        <f t="shared" si="0"/>
        <v>6555</v>
      </c>
      <c r="F16" s="38">
        <v>5757.4</v>
      </c>
      <c r="G16" s="38">
        <v>1020.2</v>
      </c>
      <c r="H16" s="38"/>
      <c r="I16" s="38">
        <f t="shared" si="1"/>
        <v>6777.599999999999</v>
      </c>
      <c r="J16" s="38">
        <v>3601.5106744553023</v>
      </c>
      <c r="K16" s="38">
        <v>783</v>
      </c>
      <c r="L16" s="38"/>
      <c r="M16" s="38">
        <f t="shared" si="2"/>
        <v>4384.510674455302</v>
      </c>
      <c r="N16" s="38">
        <v>3621.987451001324</v>
      </c>
      <c r="O16" s="38">
        <v>798.4</v>
      </c>
      <c r="P16" s="38"/>
      <c r="Q16" s="38">
        <f t="shared" si="3"/>
        <v>4420.387451001324</v>
      </c>
    </row>
    <row r="17" spans="1:17" ht="22.5" customHeight="1">
      <c r="A17" s="30" t="s">
        <v>61</v>
      </c>
      <c r="B17" s="38">
        <v>19112</v>
      </c>
      <c r="C17" s="38">
        <v>696.5</v>
      </c>
      <c r="D17" s="38"/>
      <c r="E17" s="38">
        <f t="shared" si="0"/>
        <v>19808.5</v>
      </c>
      <c r="F17" s="38">
        <v>18949</v>
      </c>
      <c r="G17" s="38">
        <v>780.9</v>
      </c>
      <c r="H17" s="38"/>
      <c r="I17" s="38">
        <f t="shared" si="1"/>
        <v>19729.9</v>
      </c>
      <c r="J17" s="38">
        <v>11853.451261271783</v>
      </c>
      <c r="K17" s="38">
        <v>599.4</v>
      </c>
      <c r="L17" s="38"/>
      <c r="M17" s="38">
        <f t="shared" si="2"/>
        <v>12452.851261271782</v>
      </c>
      <c r="N17" s="38">
        <v>11920.845334125095</v>
      </c>
      <c r="O17" s="38">
        <v>611.1</v>
      </c>
      <c r="P17" s="38"/>
      <c r="Q17" s="38">
        <f t="shared" si="3"/>
        <v>12531.945334125096</v>
      </c>
    </row>
    <row r="18" spans="1:17" ht="22.5" customHeight="1">
      <c r="A18" s="30" t="s">
        <v>62</v>
      </c>
      <c r="B18" s="38">
        <v>16613.8</v>
      </c>
      <c r="C18" s="38">
        <v>348.6</v>
      </c>
      <c r="D18" s="38"/>
      <c r="E18" s="38">
        <f t="shared" si="0"/>
        <v>16962.399999999998</v>
      </c>
      <c r="F18" s="38">
        <v>14981.4</v>
      </c>
      <c r="G18" s="38">
        <v>691.8</v>
      </c>
      <c r="H18" s="38"/>
      <c r="I18" s="38">
        <f t="shared" si="1"/>
        <v>15673.199999999999</v>
      </c>
      <c r="J18" s="38">
        <v>9371.514872845311</v>
      </c>
      <c r="K18" s="38">
        <v>531</v>
      </c>
      <c r="L18" s="38"/>
      <c r="M18" s="38">
        <f t="shared" si="2"/>
        <v>9902.514872845311</v>
      </c>
      <c r="N18" s="38">
        <v>9424.79762924808</v>
      </c>
      <c r="O18" s="38">
        <v>541.4</v>
      </c>
      <c r="P18" s="38"/>
      <c r="Q18" s="38">
        <f t="shared" si="3"/>
        <v>9966.19762924808</v>
      </c>
    </row>
    <row r="19" spans="1:17" ht="22.5" customHeight="1">
      <c r="A19" s="30" t="s">
        <v>63</v>
      </c>
      <c r="B19" s="38">
        <v>5668.4</v>
      </c>
      <c r="C19" s="38">
        <v>27.8</v>
      </c>
      <c r="D19" s="38"/>
      <c r="E19" s="38">
        <f t="shared" si="0"/>
        <v>5696.2</v>
      </c>
      <c r="F19" s="38">
        <v>4833.3</v>
      </c>
      <c r="G19" s="38">
        <v>280.5</v>
      </c>
      <c r="H19" s="38"/>
      <c r="I19" s="38">
        <f t="shared" si="1"/>
        <v>5113.8</v>
      </c>
      <c r="J19" s="38">
        <v>3023.4670257178414</v>
      </c>
      <c r="K19" s="38">
        <v>215.3</v>
      </c>
      <c r="L19" s="38"/>
      <c r="M19" s="38">
        <f t="shared" si="2"/>
        <v>3238.7670257178415</v>
      </c>
      <c r="N19" s="38">
        <v>3040.657272888011</v>
      </c>
      <c r="O19" s="38">
        <v>219.5</v>
      </c>
      <c r="P19" s="38"/>
      <c r="Q19" s="38">
        <f t="shared" si="3"/>
        <v>3260.157272888011</v>
      </c>
    </row>
    <row r="20" spans="1:17" ht="18.75">
      <c r="A20" s="32" t="s">
        <v>4</v>
      </c>
      <c r="B20" s="38">
        <f>SUM(B9:B19)</f>
        <v>226774.19999999998</v>
      </c>
      <c r="C20" s="38">
        <f>SUM(C9:C19)</f>
        <v>11956.2</v>
      </c>
      <c r="D20" s="38">
        <f>SUM(D9:D19)</f>
        <v>11956.2</v>
      </c>
      <c r="E20" s="38">
        <f t="shared" si="0"/>
        <v>250686.6</v>
      </c>
      <c r="F20" s="38">
        <f>SUM(F9:F19)</f>
        <v>227227.89999999997</v>
      </c>
      <c r="G20" s="38">
        <f>SUM(G9:G19)</f>
        <v>12583.2</v>
      </c>
      <c r="H20" s="38">
        <v>12583.2</v>
      </c>
      <c r="I20" s="38">
        <f t="shared" si="1"/>
        <v>252394.3</v>
      </c>
      <c r="J20" s="38">
        <f>SUM(J9:J19)</f>
        <v>142141.36000000004</v>
      </c>
      <c r="K20" s="38">
        <f>SUM(K9:K19)</f>
        <v>9658.199999999999</v>
      </c>
      <c r="L20" s="38">
        <v>12072.5</v>
      </c>
      <c r="M20" s="38">
        <f t="shared" si="2"/>
        <v>163872.06000000006</v>
      </c>
      <c r="N20" s="38">
        <f>SUM(N9:N19)</f>
        <v>142949.52</v>
      </c>
      <c r="O20" s="38">
        <f>SUM(O9:O19)</f>
        <v>9847.599999999999</v>
      </c>
      <c r="P20" s="38">
        <v>12309.5</v>
      </c>
      <c r="Q20" s="38">
        <f t="shared" si="3"/>
        <v>165106.62</v>
      </c>
    </row>
    <row r="23" spans="6:9" ht="18.75">
      <c r="F23" s="39"/>
      <c r="G23" s="39"/>
      <c r="H23" s="39"/>
      <c r="I23" s="39"/>
    </row>
  </sheetData>
  <sheetProtection/>
  <mergeCells count="13">
    <mergeCell ref="B7:E7"/>
    <mergeCell ref="F6:I6"/>
    <mergeCell ref="J6:M6"/>
    <mergeCell ref="Q7:Q8"/>
    <mergeCell ref="N6:Q6"/>
    <mergeCell ref="F7:G7"/>
    <mergeCell ref="J7:K7"/>
    <mergeCell ref="N7:O7"/>
    <mergeCell ref="H7:H8"/>
    <mergeCell ref="I7:I8"/>
    <mergeCell ref="L7:L8"/>
    <mergeCell ref="M7:M8"/>
    <mergeCell ref="P7:P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cp:lastPrinted>2023-11-16T03:35:06Z</cp:lastPrinted>
  <dcterms:created xsi:type="dcterms:W3CDTF">2023-10-23T07:34:35Z</dcterms:created>
  <dcterms:modified xsi:type="dcterms:W3CDTF">2023-11-16T03:36:03Z</dcterms:modified>
  <cp:category/>
  <cp:version/>
  <cp:contentType/>
  <cp:contentStatus/>
</cp:coreProperties>
</file>